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195" windowHeight="8895"/>
  </bookViews>
  <sheets>
    <sheet name="Inversion.Financiación" sheetId="1" r:id="rId1"/>
    <sheet name="Cuenta de resultados año 1" sheetId="5" r:id="rId2"/>
    <sheet name="Balance año 1" sheetId="4" r:id="rId3"/>
  </sheets>
  <externalReferences>
    <externalReference r:id="rId4"/>
    <externalReference r:id="rId5"/>
  </externalReferences>
  <calcPr calcId="145621" concurrentCalc="0"/>
</workbook>
</file>

<file path=xl/calcChain.xml><?xml version="1.0" encoding="utf-8"?>
<calcChain xmlns="http://schemas.openxmlformats.org/spreadsheetml/2006/main">
  <c r="B7" i="4" l="1"/>
  <c r="C14" i="4"/>
  <c r="B3" i="5"/>
  <c r="B2" i="5"/>
  <c r="B5" i="5"/>
  <c r="B6" i="5"/>
  <c r="B8" i="5"/>
  <c r="B9" i="5"/>
  <c r="B10" i="5"/>
  <c r="B11" i="5"/>
  <c r="B12" i="5"/>
  <c r="B13" i="5"/>
  <c r="B14" i="5"/>
  <c r="B15" i="5"/>
  <c r="B16" i="5"/>
  <c r="B18" i="5"/>
  <c r="B20" i="5"/>
  <c r="B4" i="5"/>
  <c r="B21" i="5"/>
  <c r="B23" i="5"/>
  <c r="B22" i="5"/>
  <c r="B25" i="5"/>
  <c r="B24" i="5"/>
  <c r="B26" i="5"/>
  <c r="B27" i="5"/>
  <c r="B28" i="5"/>
  <c r="B29" i="5"/>
</calcChain>
</file>

<file path=xl/sharedStrings.xml><?xml version="1.0" encoding="utf-8"?>
<sst xmlns="http://schemas.openxmlformats.org/spreadsheetml/2006/main" count="161" uniqueCount="102">
  <si>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</si>
  <si>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</si>
  <si>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</si>
  <si>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</si>
  <si>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</si>
  <si>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</si>
  <si>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</si>
  <si>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</si>
  <si>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</si>
  <si>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</si>
  <si>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</si>
  <si>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</si>
  <si>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</si>
  <si>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</si>
  <si>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</si>
  <si>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</si>
  <si>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</si>
  <si>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</si>
  <si>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</si>
  <si>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</si>
  <si>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</si>
  <si>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</si>
  <si>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</si>
  <si>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</si>
  <si>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</si>
  <si>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</si>
  <si>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</si>
  <si>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</si>
  <si>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</si>
  <si>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</si>
  <si>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</si>
  <si>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</si>
  <si>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</si>
  <si>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</si>
  <si>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</si>
  <si>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</si>
  <si>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</si>
  <si>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</si>
  <si>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</si>
  <si>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</si>
  <si>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</si>
  <si>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</si>
  <si>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</si>
  <si>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</si>
  <si>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</si>
  <si>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</si>
  <si>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</si>
  <si>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</si>
  <si>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</si>
  <si>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</si>
  <si>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</si>
  <si>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</si>
  <si>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</si>
  <si>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</si>
  <si>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</si>
  <si>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</si>
  <si>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</si>
  <si>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</si>
  <si>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</si>
  <si>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</si>
  <si>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</si>
  <si>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</si>
  <si>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</si>
  <si>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</si>
  <si>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</si>
  <si>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</si>
  <si>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</si>
  <si>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</si>
  <si>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</si>
  <si>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</si>
  <si>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</si>
  <si>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</si>
  <si>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</si>
  <si>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</si>
  <si>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</si>
  <si>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</si>
  <si>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</si>
  <si>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</si>
  <si>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</si>
  <si>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</si>
  <si>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</si>
  <si>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</si>
  <si>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</si>
  <si>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</si>
  <si>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</si>
  <si>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</si>
  <si>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</si>
  <si>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</si>
  <si>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</si>
  <si>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</si>
  <si>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</si>
  <si>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</si>
  <si>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</si>
  <si>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</si>
  <si>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</si>
  <si>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</si>
  <si>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</si>
  <si>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</si>
  <si>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</si>
  <si>
    <t>Uniformes</t>
  </si>
  <si>
    <t>Subvenciones del ayuntamiento</t>
  </si>
  <si>
    <t>Reservas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</si>
</sst>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0" fontId="10" fillId="11" borderId="0" xfId="1" applyFont="1" applyFill="1"/>
    <xf numFmtId="0" fontId="16" fillId="12" borderId="0" xfId="1" applyFont="1" applyFill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4" fontId="9" fillId="10" borderId="0" xfId="1" applyNumberFormat="1" applyFont="1" applyFill="1"/>
    <xf numFmtId="4" fontId="9" fillId="0" borderId="0" xfId="1" applyNumberFormat="1" applyFill="1"/>
    <xf numFmtId="4" fontId="9" fillId="0" borderId="0" xfId="1" applyNumberFormat="1" applyFont="1" applyFill="1"/>
    <xf numFmtId="4" fontId="9" fillId="13" borderId="0" xfId="1" applyNumberFormat="1" applyFont="1" applyFill="1"/>
    <xf numFmtId="4" fontId="9" fillId="14" borderId="0" xfId="1" applyNumberFormat="1" applyFill="1"/>
    <xf numFmtId="4" fontId="8" fillId="11" borderId="0" xfId="1" applyNumberFormat="1" applyFont="1" applyFill="1"/>
    <xf numFmtId="4" fontId="8" fillId="4" borderId="0" xfId="1" applyNumberFormat="1" applyFont="1" applyFill="1"/>
    <xf numFmtId="4" fontId="9" fillId="0" borderId="0" xfId="1" applyNumberFormat="1"/>
    <xf numFmtId="4" fontId="8" fillId="12" borderId="0" xfId="1" applyNumberFormat="1" applyFont="1" applyFill="1"/>
    <xf numFmtId="4" fontId="12" fillId="12" borderId="0" xfId="1" applyNumberFormat="1" applyFont="1" applyFill="1"/>
    <xf numFmtId="4" fontId="9" fillId="0" borderId="26" xfId="1" applyNumberFormat="1" applyBorder="1" applyAlignment="1">
      <alignment vertical="center"/>
    </xf>
    <xf numFmtId="4" fontId="9" fillId="0" borderId="6" xfId="1" applyNumberFormat="1" applyBorder="1" applyAlignment="1">
      <alignment vertical="center"/>
    </xf>
    <xf numFmtId="4" fontId="14" fillId="9" borderId="6" xfId="1" applyNumberFormat="1" applyFont="1" applyFill="1" applyBorder="1"/>
    <xf numFmtId="4" fontId="7" fillId="2" borderId="9" xfId="1" applyNumberFormat="1" applyFont="1" applyFill="1" applyBorder="1"/>
    <xf numFmtId="4" fontId="7" fillId="2" borderId="27" xfId="1" applyNumberFormat="1" applyFont="1" applyFill="1" applyBorder="1"/>
    <xf numFmtId="4" fontId="9" fillId="0" borderId="7" xfId="1" applyNumberFormat="1" applyBorder="1"/>
    <xf numFmtId="4" fontId="9" fillId="0" borderId="4" xfId="1" applyNumberFormat="1" applyBorder="1" applyAlignment="1">
      <alignment vertic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come%20together%20costesfinal%20PABLO%2010abr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me%20together%20Copia%20de%20Contabilidad%20Proyecta%20y%20emprend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Resumen"/>
    </sheetNames>
    <sheetDataSet>
      <sheetData sheetId="0"/>
      <sheetData sheetId="1"/>
      <sheetData sheetId="2">
        <row r="3">
          <cell r="B3">
            <v>306</v>
          </cell>
          <cell r="C3">
            <v>0</v>
          </cell>
        </row>
        <row r="4">
          <cell r="C4">
            <v>180000</v>
          </cell>
        </row>
        <row r="5">
          <cell r="C5">
            <v>3756</v>
          </cell>
        </row>
        <row r="6">
          <cell r="C6">
            <v>792600</v>
          </cell>
        </row>
        <row r="7">
          <cell r="B7">
            <v>0</v>
          </cell>
        </row>
        <row r="8">
          <cell r="C8">
            <v>6000</v>
          </cell>
        </row>
        <row r="9">
          <cell r="C9">
            <v>33687</v>
          </cell>
        </row>
        <row r="10">
          <cell r="C10">
            <v>18500</v>
          </cell>
        </row>
        <row r="11">
          <cell r="C11">
            <v>49800</v>
          </cell>
        </row>
        <row r="12">
          <cell r="C12">
            <v>42500</v>
          </cell>
        </row>
        <row r="13">
          <cell r="C13">
            <v>2820</v>
          </cell>
        </row>
        <row r="14">
          <cell r="C14">
            <v>55</v>
          </cell>
        </row>
        <row r="15">
          <cell r="B15">
            <v>250000</v>
          </cell>
          <cell r="P15">
            <v>1798128</v>
          </cell>
        </row>
        <row r="16">
          <cell r="B16">
            <v>10149</v>
          </cell>
        </row>
        <row r="17">
          <cell r="B17">
            <v>904.56</v>
          </cell>
        </row>
        <row r="18">
          <cell r="B18">
            <v>2096</v>
          </cell>
        </row>
        <row r="19">
          <cell r="B19">
            <v>3815.64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rsion.Financiación"/>
      <sheetName val="Cuenta de resultados año 1"/>
      <sheetName val="Balance año 1"/>
    </sheetNames>
    <sheetDataSet>
      <sheetData sheetId="0"/>
      <sheetData sheetId="1">
        <row r="9">
          <cell r="B9">
            <v>-3756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abSelected="1" topLeftCell="A4" workbookViewId="0">
      <selection activeCell="C4" sqref="C4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79" t="s">
        <v>26</v>
      </c>
      <c r="D6" s="79"/>
    </row>
    <row r="7" spans="3:4" ht="13.5" thickBot="1" x14ac:dyDescent="0.25">
      <c r="C7" s="2" t="s">
        <v>61</v>
      </c>
    </row>
    <row r="8" spans="3:4" ht="15.75" thickBot="1" x14ac:dyDescent="0.25">
      <c r="C8" s="80" t="s">
        <v>0</v>
      </c>
      <c r="D8" s="81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13">
        <v>0</v>
      </c>
    </row>
    <row r="11" spans="3:4" x14ac:dyDescent="0.2">
      <c r="C11" s="14" t="s">
        <v>4</v>
      </c>
      <c r="D11" s="13">
        <v>500</v>
      </c>
    </row>
    <row r="12" spans="3:4" x14ac:dyDescent="0.2">
      <c r="C12" s="14" t="s">
        <v>5</v>
      </c>
      <c r="D12" s="13">
        <v>0</v>
      </c>
    </row>
    <row r="13" spans="3:4" x14ac:dyDescent="0.2">
      <c r="C13" s="14" t="s">
        <v>6</v>
      </c>
      <c r="D13" s="13">
        <v>0</v>
      </c>
    </row>
    <row r="14" spans="3:4" x14ac:dyDescent="0.2">
      <c r="C14" s="14" t="s">
        <v>7</v>
      </c>
      <c r="D14" s="13">
        <v>7782.5</v>
      </c>
    </row>
    <row r="15" spans="3:4" x14ac:dyDescent="0.2">
      <c r="C15" s="14" t="s">
        <v>8</v>
      </c>
      <c r="D15" s="13">
        <v>5532.98</v>
      </c>
    </row>
    <row r="16" spans="3:4" x14ac:dyDescent="0.2">
      <c r="C16" s="14" t="s">
        <v>9</v>
      </c>
      <c r="D16" s="13">
        <v>0</v>
      </c>
    </row>
    <row r="17" spans="3:4" x14ac:dyDescent="0.2">
      <c r="C17" s="14" t="s">
        <v>10</v>
      </c>
      <c r="D17" s="13">
        <v>20000</v>
      </c>
    </row>
    <row r="18" spans="3:4" x14ac:dyDescent="0.2">
      <c r="C18" s="14" t="s">
        <v>11</v>
      </c>
      <c r="D18" s="13">
        <v>35.82</v>
      </c>
    </row>
    <row r="19" spans="3:4" x14ac:dyDescent="0.2">
      <c r="C19" s="14" t="s">
        <v>86</v>
      </c>
      <c r="D19" s="13"/>
    </row>
    <row r="20" spans="3:4" x14ac:dyDescent="0.2">
      <c r="C20" s="82" t="s">
        <v>62</v>
      </c>
      <c r="D20" s="83"/>
    </row>
    <row r="21" spans="3:4" x14ac:dyDescent="0.2">
      <c r="C21" s="15" t="s">
        <v>99</v>
      </c>
      <c r="D21" s="13">
        <v>540</v>
      </c>
    </row>
    <row r="22" spans="3:4" x14ac:dyDescent="0.2">
      <c r="C22" s="16"/>
      <c r="D22" s="13"/>
    </row>
    <row r="23" spans="3:4" ht="13.5" thickBot="1" x14ac:dyDescent="0.25">
      <c r="C23" s="17" t="s">
        <v>63</v>
      </c>
      <c r="D23" s="13">
        <v>25000</v>
      </c>
    </row>
    <row r="24" spans="3:4" ht="15.75" thickBot="1" x14ac:dyDescent="0.25">
      <c r="C24" s="18" t="s">
        <v>12</v>
      </c>
      <c r="D24" s="19">
        <v>59391.3</v>
      </c>
    </row>
    <row r="26" spans="3:4" ht="18" x14ac:dyDescent="0.25">
      <c r="C26" s="79" t="s">
        <v>27</v>
      </c>
      <c r="D26" s="79"/>
    </row>
    <row r="27" spans="3:4" ht="13.5" thickBot="1" x14ac:dyDescent="0.25">
      <c r="C27" s="76" t="s">
        <v>64</v>
      </c>
      <c r="D27" s="76"/>
    </row>
    <row r="28" spans="3:4" ht="15.75" thickBot="1" x14ac:dyDescent="0.25">
      <c r="C28" s="20" t="s">
        <v>13</v>
      </c>
      <c r="D28" s="21" t="s">
        <v>2</v>
      </c>
    </row>
    <row r="29" spans="3:4" x14ac:dyDescent="0.2">
      <c r="C29" s="22" t="s">
        <v>14</v>
      </c>
      <c r="D29" s="13">
        <v>20000</v>
      </c>
    </row>
    <row r="30" spans="3:4" x14ac:dyDescent="0.2">
      <c r="C30" s="15" t="s">
        <v>15</v>
      </c>
      <c r="D30" s="13">
        <v>20000</v>
      </c>
    </row>
    <row r="31" spans="3:4" x14ac:dyDescent="0.2">
      <c r="C31" s="15" t="s">
        <v>16</v>
      </c>
      <c r="D31" s="13">
        <v>20000</v>
      </c>
    </row>
    <row r="32" spans="3:4" x14ac:dyDescent="0.2">
      <c r="C32" s="15" t="s">
        <v>90</v>
      </c>
      <c r="D32" s="13">
        <v>20000</v>
      </c>
    </row>
    <row r="33" spans="3:4" ht="13.5" thickBot="1" x14ac:dyDescent="0.25">
      <c r="C33" s="15" t="s">
        <v>91</v>
      </c>
      <c r="D33" s="13"/>
    </row>
    <row r="34" spans="3:4" ht="15.75" thickBot="1" x14ac:dyDescent="0.25">
      <c r="C34" s="18" t="s">
        <v>17</v>
      </c>
      <c r="D34" s="24">
        <v>80000</v>
      </c>
    </row>
    <row r="35" spans="3:4" ht="15" x14ac:dyDescent="0.2">
      <c r="C35" s="3"/>
    </row>
    <row r="36" spans="3:4" x14ac:dyDescent="0.2">
      <c r="C36" s="12" t="s">
        <v>28</v>
      </c>
      <c r="D36" s="13">
        <v>0</v>
      </c>
    </row>
    <row r="37" spans="3:4" ht="13.5" thickBot="1" x14ac:dyDescent="0.25">
      <c r="C37" s="76" t="s">
        <v>29</v>
      </c>
      <c r="D37" s="76"/>
    </row>
    <row r="38" spans="3:4" ht="15.75" thickBot="1" x14ac:dyDescent="0.25">
      <c r="C38" s="25" t="s">
        <v>18</v>
      </c>
      <c r="D38" s="21" t="s">
        <v>2</v>
      </c>
    </row>
    <row r="39" spans="3:4" x14ac:dyDescent="0.2">
      <c r="C39" s="26" t="s">
        <v>96</v>
      </c>
      <c r="D39" s="27">
        <v>0</v>
      </c>
    </row>
    <row r="40" spans="3:4" x14ac:dyDescent="0.2">
      <c r="C40" s="28" t="s">
        <v>97</v>
      </c>
      <c r="D40" s="13">
        <v>0</v>
      </c>
    </row>
    <row r="41" spans="3:4" x14ac:dyDescent="0.2">
      <c r="C41" s="28" t="s">
        <v>19</v>
      </c>
      <c r="D41" s="13">
        <v>16054.76</v>
      </c>
    </row>
    <row r="42" spans="3:4" ht="25.5" x14ac:dyDescent="0.2">
      <c r="C42" s="28" t="s">
        <v>20</v>
      </c>
      <c r="D42" s="13">
        <v>0</v>
      </c>
    </row>
    <row r="43" spans="3:4" x14ac:dyDescent="0.2">
      <c r="C43" s="28" t="s">
        <v>21</v>
      </c>
      <c r="D43" s="13">
        <v>0</v>
      </c>
    </row>
    <row r="44" spans="3:4" x14ac:dyDescent="0.2">
      <c r="C44" s="28" t="s">
        <v>22</v>
      </c>
      <c r="D44" s="13">
        <v>0</v>
      </c>
    </row>
    <row r="45" spans="3:4" x14ac:dyDescent="0.2">
      <c r="C45" s="28" t="s">
        <v>23</v>
      </c>
      <c r="D45" s="13">
        <v>0</v>
      </c>
    </row>
    <row r="46" spans="3:4" x14ac:dyDescent="0.2">
      <c r="C46" s="77" t="s">
        <v>24</v>
      </c>
      <c r="D46" s="78"/>
    </row>
    <row r="47" spans="3:4" x14ac:dyDescent="0.2">
      <c r="C47" s="29" t="s">
        <v>100</v>
      </c>
      <c r="D47" s="13">
        <v>5000</v>
      </c>
    </row>
    <row r="48" spans="3:4" ht="13.5" thickBot="1" x14ac:dyDescent="0.25">
      <c r="C48" s="23"/>
      <c r="D48" s="30"/>
    </row>
    <row r="49" spans="3:4" ht="15.75" thickBot="1" x14ac:dyDescent="0.25">
      <c r="C49" s="31" t="s">
        <v>25</v>
      </c>
      <c r="D49" s="19">
        <v>21054.76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6" workbookViewId="0">
      <selection activeCell="C10" sqref="C10"/>
    </sheetView>
  </sheetViews>
  <sheetFormatPr baseColWidth="10" defaultColWidth="11.7109375" defaultRowHeight="15" customHeight="1" x14ac:dyDescent="0.25"/>
  <cols>
    <col min="1" max="1" width="32.7109375" style="5" customWidth="1"/>
    <col min="2" max="2" width="11.7109375" style="36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48</v>
      </c>
      <c r="B1" s="35" t="s">
        <v>49</v>
      </c>
    </row>
    <row r="2" spans="1:7" ht="15" customHeight="1" x14ac:dyDescent="0.25">
      <c r="A2" s="73" t="s">
        <v>50</v>
      </c>
      <c r="B2" s="85">
        <f>+B3</f>
        <v>1798128</v>
      </c>
      <c r="C2" s="8"/>
      <c r="D2" s="8"/>
    </row>
    <row r="3" spans="1:7" ht="15" customHeight="1" x14ac:dyDescent="0.25">
      <c r="A3" s="9" t="s">
        <v>51</v>
      </c>
      <c r="B3" s="86">
        <f>+[1]Resumen!$P$15</f>
        <v>1798128</v>
      </c>
      <c r="C3" s="8"/>
      <c r="D3" s="8"/>
    </row>
    <row r="4" spans="1:7" ht="15" customHeight="1" thickBot="1" x14ac:dyDescent="0.3">
      <c r="A4" s="73" t="s">
        <v>52</v>
      </c>
      <c r="B4" s="85">
        <f>SUM(B5:B20)</f>
        <v>-1396683.2</v>
      </c>
      <c r="C4" s="8"/>
      <c r="D4" s="8"/>
    </row>
    <row r="5" spans="1:7" ht="15" customHeight="1" thickBot="1" x14ac:dyDescent="0.3">
      <c r="A5" s="33" t="s">
        <v>82</v>
      </c>
      <c r="B5" s="87">
        <f>+[1]Resumen!$C$3*-1</f>
        <v>0</v>
      </c>
      <c r="C5" s="8"/>
      <c r="D5" s="8"/>
      <c r="F5" s="33"/>
      <c r="G5" s="33"/>
    </row>
    <row r="6" spans="1:7" ht="15" customHeight="1" thickBot="1" x14ac:dyDescent="0.3">
      <c r="A6" s="33" t="s">
        <v>73</v>
      </c>
      <c r="B6" s="87">
        <f>+[1]Resumen!$C$4*-1</f>
        <v>-180000</v>
      </c>
      <c r="C6" s="8"/>
      <c r="D6" s="8"/>
      <c r="F6" s="33"/>
      <c r="G6" s="33"/>
    </row>
    <row r="7" spans="1:7" ht="15" customHeight="1" thickBot="1" x14ac:dyDescent="0.3">
      <c r="A7" s="33" t="s">
        <v>85</v>
      </c>
      <c r="B7" s="87"/>
      <c r="C7" s="8"/>
      <c r="D7" s="8"/>
      <c r="F7" s="33"/>
      <c r="G7" s="33"/>
    </row>
    <row r="8" spans="1:7" ht="15" customHeight="1" thickBot="1" x14ac:dyDescent="0.3">
      <c r="A8" s="33" t="s">
        <v>86</v>
      </c>
      <c r="B8" s="88">
        <f>(+[1]Resumen!$B$15+[1]Resumen!$B$16)*-1</f>
        <v>-260149</v>
      </c>
      <c r="C8" s="8"/>
      <c r="D8" s="8"/>
      <c r="F8" s="33"/>
      <c r="G8" s="33"/>
    </row>
    <row r="9" spans="1:7" ht="15" customHeight="1" thickBot="1" x14ac:dyDescent="0.3">
      <c r="A9" s="33" t="s">
        <v>83</v>
      </c>
      <c r="B9" s="87">
        <f>+[1]Resumen!$C$5*-1</f>
        <v>-3756</v>
      </c>
      <c r="C9" s="8"/>
      <c r="D9" s="8"/>
      <c r="F9" s="33"/>
      <c r="G9" s="33"/>
    </row>
    <row r="10" spans="1:7" ht="15" customHeight="1" thickBot="1" x14ac:dyDescent="0.3">
      <c r="A10" s="33" t="s">
        <v>87</v>
      </c>
      <c r="B10" s="87">
        <f>+[1]Resumen!$C$6*-1</f>
        <v>-792600</v>
      </c>
      <c r="C10" s="8"/>
      <c r="D10" s="8"/>
      <c r="F10" s="33"/>
      <c r="G10" s="33"/>
    </row>
    <row r="11" spans="1:7" ht="15" customHeight="1" thickBot="1" x14ac:dyDescent="0.3">
      <c r="A11" s="33" t="s">
        <v>74</v>
      </c>
      <c r="B11" s="87">
        <f>+[1]Resumen!$C$8*-1</f>
        <v>-6000</v>
      </c>
      <c r="C11" s="8"/>
      <c r="D11" s="8"/>
      <c r="F11" s="33"/>
      <c r="G11" s="33"/>
    </row>
    <row r="12" spans="1:7" ht="15" customHeight="1" thickBot="1" x14ac:dyDescent="0.3">
      <c r="A12" s="33" t="s">
        <v>75</v>
      </c>
      <c r="B12" s="87">
        <f>+[1]Resumen!$C$9*-1</f>
        <v>-33687</v>
      </c>
      <c r="C12" s="8"/>
      <c r="D12" s="8"/>
      <c r="F12" s="33"/>
      <c r="G12" s="33"/>
    </row>
    <row r="13" spans="1:7" ht="15" customHeight="1" thickBot="1" x14ac:dyDescent="0.3">
      <c r="A13" s="33" t="s">
        <v>76</v>
      </c>
      <c r="B13" s="87">
        <f>+[1]Resumen!$C$10*-1</f>
        <v>-18500</v>
      </c>
      <c r="C13" s="8"/>
      <c r="D13" s="8"/>
      <c r="F13" s="33"/>
      <c r="G13" s="33"/>
    </row>
    <row r="14" spans="1:7" ht="15" customHeight="1" thickBot="1" x14ac:dyDescent="0.3">
      <c r="A14" s="33" t="s">
        <v>77</v>
      </c>
      <c r="B14" s="87">
        <f>+[1]Resumen!$C$11*-1</f>
        <v>-49800</v>
      </c>
      <c r="C14" s="8"/>
      <c r="D14" s="8"/>
      <c r="F14" s="33"/>
      <c r="G14" s="33"/>
    </row>
    <row r="15" spans="1:7" ht="15" customHeight="1" thickBot="1" x14ac:dyDescent="0.3">
      <c r="A15" s="33" t="s">
        <v>78</v>
      </c>
      <c r="B15" s="87">
        <f>+[1]Resumen!$C$12*-1</f>
        <v>-42500</v>
      </c>
      <c r="C15" s="8"/>
      <c r="D15" s="8"/>
      <c r="F15" s="33"/>
      <c r="G15" s="33"/>
    </row>
    <row r="16" spans="1:7" ht="15" customHeight="1" thickBot="1" x14ac:dyDescent="0.3">
      <c r="A16" s="33" t="s">
        <v>84</v>
      </c>
      <c r="B16" s="87">
        <f>+[1]Resumen!$C$13*-1</f>
        <v>-2820</v>
      </c>
      <c r="C16" s="8"/>
      <c r="D16" s="8"/>
      <c r="F16" s="33"/>
      <c r="G16" s="33"/>
    </row>
    <row r="17" spans="1:7" ht="15" customHeight="1" thickBot="1" x14ac:dyDescent="0.3">
      <c r="A17" s="33" t="s">
        <v>79</v>
      </c>
      <c r="B17" s="87"/>
      <c r="C17" s="8"/>
      <c r="D17" s="8"/>
      <c r="F17" s="33"/>
      <c r="G17" s="33"/>
    </row>
    <row r="18" spans="1:7" ht="15" customHeight="1" thickBot="1" x14ac:dyDescent="0.3">
      <c r="A18" s="33" t="s">
        <v>80</v>
      </c>
      <c r="B18" s="86">
        <f>+[1]Resumen!$C$14*-1</f>
        <v>-55</v>
      </c>
      <c r="C18" s="8"/>
      <c r="D18" s="8"/>
      <c r="F18" s="33"/>
      <c r="G18" s="33"/>
    </row>
    <row r="19" spans="1:7" ht="15" customHeight="1" thickBot="1" x14ac:dyDescent="0.3">
      <c r="A19" s="33" t="s">
        <v>88</v>
      </c>
      <c r="B19" s="86"/>
      <c r="C19" s="8"/>
      <c r="D19" s="8"/>
      <c r="F19" s="33"/>
      <c r="G19" s="34"/>
    </row>
    <row r="20" spans="1:7" ht="15" customHeight="1" thickBot="1" x14ac:dyDescent="0.3">
      <c r="A20" s="33" t="s">
        <v>81</v>
      </c>
      <c r="B20" s="89">
        <f>(+[1]Resumen!$B$17+[1]Resumen!$B$18+[1]Resumen!$B$19)*-1</f>
        <v>-6816.2</v>
      </c>
      <c r="C20" s="8"/>
      <c r="D20" s="8"/>
      <c r="F20" s="33"/>
      <c r="G20" s="32"/>
    </row>
    <row r="21" spans="1:7" ht="15.75" customHeight="1" x14ac:dyDescent="0.25">
      <c r="A21" s="74" t="s">
        <v>53</v>
      </c>
      <c r="B21" s="90">
        <f>+B2+B4</f>
        <v>401444.80000000005</v>
      </c>
      <c r="C21" s="8" t="s">
        <v>92</v>
      </c>
      <c r="D21" s="8"/>
    </row>
    <row r="22" spans="1:7" ht="15" customHeight="1" x14ac:dyDescent="0.25">
      <c r="A22" s="7" t="s">
        <v>54</v>
      </c>
      <c r="B22" s="91">
        <f>+B23</f>
        <v>900</v>
      </c>
      <c r="C22" s="8"/>
      <c r="D22" s="8"/>
    </row>
    <row r="23" spans="1:7" ht="15" customHeight="1" x14ac:dyDescent="0.25">
      <c r="A23" s="5" t="s">
        <v>55</v>
      </c>
      <c r="B23" s="92">
        <f>180000*0.5%</f>
        <v>900</v>
      </c>
    </row>
    <row r="24" spans="1:7" ht="15" customHeight="1" x14ac:dyDescent="0.25">
      <c r="A24" s="7" t="s">
        <v>56</v>
      </c>
      <c r="B24" s="91">
        <f>+B25</f>
        <v>0</v>
      </c>
      <c r="C24" s="8"/>
      <c r="D24" s="8"/>
    </row>
    <row r="25" spans="1:7" ht="15" customHeight="1" x14ac:dyDescent="0.25">
      <c r="A25" s="9" t="s">
        <v>57</v>
      </c>
      <c r="B25" s="86">
        <f>+[1]Resumen!$B$7*-1</f>
        <v>0</v>
      </c>
      <c r="C25" s="8" t="s">
        <v>33</v>
      </c>
      <c r="D25" s="8"/>
    </row>
    <row r="26" spans="1:7" ht="15.75" customHeight="1" x14ac:dyDescent="0.25">
      <c r="A26" s="74" t="s">
        <v>58</v>
      </c>
      <c r="B26" s="90">
        <f>+B22+B24</f>
        <v>900</v>
      </c>
      <c r="C26" s="5" t="s">
        <v>93</v>
      </c>
      <c r="D26" s="8"/>
    </row>
    <row r="27" spans="1:7" ht="15.75" customHeight="1" x14ac:dyDescent="0.25">
      <c r="A27" s="75" t="s">
        <v>59</v>
      </c>
      <c r="B27" s="93">
        <f>+B21+B26</f>
        <v>402344.80000000005</v>
      </c>
      <c r="C27" s="8" t="s">
        <v>94</v>
      </c>
      <c r="D27" s="8"/>
    </row>
    <row r="28" spans="1:7" ht="15" customHeight="1" x14ac:dyDescent="0.25">
      <c r="A28" s="9" t="s">
        <v>95</v>
      </c>
      <c r="B28" s="86">
        <f>IF(+B27&lt;300000,+B27*0.25,((300000*25%)+((B27-300000)*30%)))*-1</f>
        <v>-105703.44000000002</v>
      </c>
      <c r="C28" s="8"/>
      <c r="D28" s="8"/>
    </row>
    <row r="29" spans="1:7" ht="15.75" customHeight="1" x14ac:dyDescent="0.25">
      <c r="A29" s="75" t="s">
        <v>60</v>
      </c>
      <c r="B29" s="94">
        <f>+B27+B28</f>
        <v>296641.36000000004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6" workbookViewId="0">
      <selection activeCell="H28" sqref="H28"/>
    </sheetView>
  </sheetViews>
  <sheetFormatPr baseColWidth="10" defaultColWidth="11.7109375" defaultRowHeight="15" customHeight="1" x14ac:dyDescent="0.25"/>
  <cols>
    <col min="1" max="1" width="35.140625" style="44" customWidth="1"/>
    <col min="2" max="2" width="10.85546875" style="44" customWidth="1"/>
    <col min="3" max="3" width="10.85546875" style="64" customWidth="1"/>
    <col min="4" max="5" width="10.85546875" style="44" customWidth="1"/>
    <col min="6" max="6" width="41.28515625" style="44" customWidth="1"/>
    <col min="7" max="8" width="12.85546875" style="44" customWidth="1"/>
    <col min="9" max="10" width="12.85546875" style="53" customWidth="1"/>
    <col min="11" max="16384" width="11.7109375" style="44"/>
  </cols>
  <sheetData>
    <row r="1" spans="1:10" s="43" customFormat="1" ht="46.35" customHeight="1" x14ac:dyDescent="0.25">
      <c r="A1" s="37" t="s">
        <v>30</v>
      </c>
      <c r="B1" s="38" t="s">
        <v>31</v>
      </c>
      <c r="C1" s="39" t="s">
        <v>32</v>
      </c>
      <c r="D1" s="40" t="s">
        <v>33</v>
      </c>
      <c r="E1" s="41" t="s">
        <v>33</v>
      </c>
      <c r="F1" s="42"/>
      <c r="G1" s="38" t="s">
        <v>31</v>
      </c>
      <c r="H1" s="39" t="s">
        <v>34</v>
      </c>
      <c r="I1" s="37" t="s">
        <v>33</v>
      </c>
      <c r="J1" s="37" t="s">
        <v>33</v>
      </c>
    </row>
    <row r="2" spans="1:10" ht="28.5" customHeight="1" x14ac:dyDescent="0.35">
      <c r="A2" s="84" t="s">
        <v>35</v>
      </c>
      <c r="B2" s="84"/>
      <c r="C2" s="84"/>
      <c r="D2" s="84"/>
      <c r="E2" s="84"/>
      <c r="F2" s="84" t="s">
        <v>36</v>
      </c>
      <c r="G2" s="84"/>
      <c r="H2" s="84"/>
      <c r="I2" s="84"/>
      <c r="J2" s="84"/>
    </row>
    <row r="3" spans="1:10" ht="20.25" customHeight="1" x14ac:dyDescent="0.25">
      <c r="A3" s="45" t="s">
        <v>37</v>
      </c>
      <c r="B3" s="46" t="s">
        <v>33</v>
      </c>
      <c r="C3" s="47" t="s">
        <v>33</v>
      </c>
      <c r="D3" s="45" t="s">
        <v>33</v>
      </c>
      <c r="E3" s="48" t="s">
        <v>33</v>
      </c>
      <c r="F3" s="49" t="s">
        <v>38</v>
      </c>
      <c r="G3" s="46" t="s">
        <v>33</v>
      </c>
      <c r="H3" s="50" t="s">
        <v>33</v>
      </c>
      <c r="I3" s="45" t="s">
        <v>33</v>
      </c>
      <c r="J3" s="45" t="s">
        <v>33</v>
      </c>
    </row>
    <row r="4" spans="1:10" ht="15" customHeight="1" x14ac:dyDescent="0.25">
      <c r="A4" s="65" t="s">
        <v>39</v>
      </c>
      <c r="B4" s="66">
        <v>20000</v>
      </c>
      <c r="C4" s="67" t="s">
        <v>33</v>
      </c>
      <c r="D4" s="65" t="s">
        <v>33</v>
      </c>
      <c r="E4" s="68" t="s">
        <v>33</v>
      </c>
      <c r="F4" s="51" t="s">
        <v>69</v>
      </c>
      <c r="G4" s="52">
        <v>80000</v>
      </c>
      <c r="H4" s="52">
        <v>80000</v>
      </c>
    </row>
    <row r="5" spans="1:10" ht="15" customHeight="1" x14ac:dyDescent="0.25">
      <c r="A5" s="53" t="s">
        <v>65</v>
      </c>
      <c r="B5" s="52">
        <v>20000</v>
      </c>
      <c r="C5" s="54">
        <v>0</v>
      </c>
      <c r="D5" s="53"/>
      <c r="E5" s="55"/>
      <c r="F5" s="51" t="s">
        <v>70</v>
      </c>
      <c r="G5" s="96">
        <v>77132.850000000006</v>
      </c>
      <c r="H5" s="96">
        <v>296141.36</v>
      </c>
    </row>
    <row r="6" spans="1:10" ht="15" customHeight="1" x14ac:dyDescent="0.25">
      <c r="A6" s="53"/>
      <c r="B6" s="52"/>
      <c r="C6" s="54"/>
      <c r="D6" s="53"/>
      <c r="E6" s="55"/>
      <c r="F6" s="101" t="s">
        <v>101</v>
      </c>
      <c r="G6" s="96">
        <v>0</v>
      </c>
      <c r="H6" s="96">
        <v>77132.850000000006</v>
      </c>
    </row>
    <row r="7" spans="1:10" ht="15" customHeight="1" thickBot="1" x14ac:dyDescent="0.3">
      <c r="A7" s="65" t="s">
        <v>40</v>
      </c>
      <c r="B7" s="66">
        <f>SUM(B9,B11,B12)</f>
        <v>14335.48</v>
      </c>
      <c r="C7" s="67" t="s">
        <v>33</v>
      </c>
      <c r="D7" s="65" t="s">
        <v>33</v>
      </c>
      <c r="E7" s="68" t="s">
        <v>33</v>
      </c>
      <c r="F7" s="51"/>
      <c r="G7" s="52"/>
      <c r="H7" s="52"/>
    </row>
    <row r="8" spans="1:10" ht="15" customHeight="1" thickBot="1" x14ac:dyDescent="0.3">
      <c r="A8" s="56" t="s">
        <v>3</v>
      </c>
      <c r="B8" s="52"/>
      <c r="C8" s="54"/>
      <c r="D8" s="53"/>
      <c r="E8" s="55"/>
      <c r="F8" s="49" t="s">
        <v>41</v>
      </c>
      <c r="G8" s="46" t="s">
        <v>33</v>
      </c>
      <c r="H8" s="46" t="s">
        <v>33</v>
      </c>
      <c r="I8" s="45" t="s">
        <v>33</v>
      </c>
      <c r="J8" s="45" t="s">
        <v>33</v>
      </c>
    </row>
    <row r="9" spans="1:10" ht="15" customHeight="1" thickBot="1" x14ac:dyDescent="0.3">
      <c r="A9" s="56" t="s">
        <v>4</v>
      </c>
      <c r="B9" s="52">
        <v>500</v>
      </c>
      <c r="C9" s="54">
        <v>500</v>
      </c>
      <c r="D9" s="53"/>
      <c r="E9" s="55"/>
      <c r="F9" s="51" t="s">
        <v>98</v>
      </c>
      <c r="G9" s="52"/>
      <c r="H9" s="52"/>
    </row>
    <row r="10" spans="1:10" ht="15" customHeight="1" thickBot="1" x14ac:dyDescent="0.3">
      <c r="A10" s="56" t="s">
        <v>6</v>
      </c>
      <c r="B10" s="52"/>
      <c r="C10" s="54"/>
      <c r="D10" s="53"/>
      <c r="E10" s="55"/>
      <c r="F10" s="51"/>
      <c r="G10" s="52"/>
      <c r="H10" s="52"/>
    </row>
    <row r="11" spans="1:10" ht="15" customHeight="1" thickBot="1" x14ac:dyDescent="0.3">
      <c r="A11" s="56" t="s">
        <v>7</v>
      </c>
      <c r="B11" s="95">
        <v>8302.5</v>
      </c>
      <c r="C11" s="95">
        <v>8302.5</v>
      </c>
      <c r="D11" s="53"/>
      <c r="E11" s="55"/>
      <c r="F11" s="51"/>
      <c r="G11" s="52"/>
      <c r="H11" s="52"/>
    </row>
    <row r="12" spans="1:10" ht="15" customHeight="1" thickBot="1" x14ac:dyDescent="0.3">
      <c r="A12" s="56" t="s">
        <v>8</v>
      </c>
      <c r="B12" s="95">
        <v>5532.98</v>
      </c>
      <c r="C12" s="95">
        <v>5532.98</v>
      </c>
      <c r="D12" s="53"/>
      <c r="E12" s="55"/>
      <c r="F12" s="51"/>
      <c r="G12" s="52"/>
      <c r="H12" s="52"/>
    </row>
    <row r="13" spans="1:10" ht="15" customHeight="1" thickBot="1" x14ac:dyDescent="0.3">
      <c r="A13" s="56" t="s">
        <v>9</v>
      </c>
      <c r="B13" s="52"/>
      <c r="C13" s="54"/>
      <c r="D13" s="53"/>
      <c r="E13" s="55"/>
      <c r="F13" s="51"/>
      <c r="G13" s="52"/>
      <c r="H13" s="52"/>
    </row>
    <row r="14" spans="1:10" ht="15" customHeight="1" x14ac:dyDescent="0.25">
      <c r="A14" s="53" t="s">
        <v>89</v>
      </c>
      <c r="B14" s="95">
        <v>0</v>
      </c>
      <c r="C14" s="95">
        <f>'[2]Cuenta de resultados año 1'!B9</f>
        <v>-3756</v>
      </c>
      <c r="D14" s="53"/>
      <c r="E14" s="55"/>
      <c r="F14" s="51"/>
      <c r="G14" s="52"/>
      <c r="H14" s="52"/>
    </row>
    <row r="15" spans="1:10" ht="24" customHeight="1" x14ac:dyDescent="0.25">
      <c r="A15" s="45" t="s">
        <v>42</v>
      </c>
      <c r="B15" s="46" t="s">
        <v>33</v>
      </c>
      <c r="C15" s="57" t="s">
        <v>33</v>
      </c>
      <c r="D15" s="45" t="s">
        <v>33</v>
      </c>
      <c r="E15" s="48" t="s">
        <v>33</v>
      </c>
      <c r="F15" s="49" t="s">
        <v>43</v>
      </c>
      <c r="G15" s="46" t="s">
        <v>33</v>
      </c>
      <c r="H15" s="46" t="s">
        <v>33</v>
      </c>
      <c r="I15" s="45" t="s">
        <v>33</v>
      </c>
      <c r="J15" s="45" t="s">
        <v>33</v>
      </c>
    </row>
    <row r="16" spans="1:10" ht="15" customHeight="1" x14ac:dyDescent="0.25">
      <c r="A16" s="69" t="s">
        <v>11</v>
      </c>
      <c r="B16" s="70">
        <v>35.82</v>
      </c>
      <c r="C16" s="71"/>
      <c r="D16" s="69" t="s">
        <v>33</v>
      </c>
      <c r="E16" s="72" t="s">
        <v>33</v>
      </c>
      <c r="F16" s="51" t="s">
        <v>71</v>
      </c>
      <c r="G16" s="52">
        <v>9333.33</v>
      </c>
      <c r="H16" s="52">
        <v>9333.33</v>
      </c>
    </row>
    <row r="17" spans="1:10" ht="15" customHeight="1" x14ac:dyDescent="0.25">
      <c r="A17" s="53" t="s">
        <v>11</v>
      </c>
      <c r="B17" s="95">
        <v>35.82</v>
      </c>
      <c r="C17" s="95">
        <v>35.82</v>
      </c>
      <c r="D17" s="53"/>
      <c r="E17" s="55"/>
      <c r="F17" s="51" t="s">
        <v>72</v>
      </c>
      <c r="G17" s="52">
        <v>33630.949999999997</v>
      </c>
      <c r="H17" s="52">
        <v>113623.44</v>
      </c>
    </row>
    <row r="18" spans="1:10" ht="15" customHeight="1" x14ac:dyDescent="0.25">
      <c r="A18" s="53" t="s">
        <v>86</v>
      </c>
      <c r="B18" s="52"/>
      <c r="C18" s="54"/>
      <c r="D18" s="53"/>
      <c r="E18" s="55"/>
      <c r="F18" s="51" t="s">
        <v>33</v>
      </c>
      <c r="G18" s="52" t="s">
        <v>33</v>
      </c>
      <c r="H18" s="52"/>
    </row>
    <row r="19" spans="1:10" ht="15" customHeight="1" x14ac:dyDescent="0.25">
      <c r="A19" s="69" t="s">
        <v>44</v>
      </c>
      <c r="B19" s="70" t="s">
        <v>33</v>
      </c>
      <c r="C19" s="71" t="s">
        <v>33</v>
      </c>
      <c r="D19" s="69" t="s">
        <v>33</v>
      </c>
      <c r="E19" s="72" t="s">
        <v>33</v>
      </c>
      <c r="F19" s="51"/>
      <c r="G19" s="52"/>
      <c r="H19" s="52"/>
    </row>
    <row r="20" spans="1:10" ht="15" customHeight="1" x14ac:dyDescent="0.25">
      <c r="A20" s="53" t="s">
        <v>66</v>
      </c>
      <c r="B20" s="52">
        <v>0</v>
      </c>
      <c r="C20" s="54">
        <v>0</v>
      </c>
      <c r="D20" s="53"/>
      <c r="E20" s="55"/>
      <c r="F20" s="52"/>
      <c r="G20" s="52"/>
      <c r="H20" s="52"/>
    </row>
    <row r="21" spans="1:10" ht="20.25" customHeight="1" x14ac:dyDescent="0.25">
      <c r="A21" s="53"/>
      <c r="B21" s="52"/>
      <c r="C21" s="54"/>
      <c r="D21" s="53"/>
      <c r="E21" s="55"/>
      <c r="F21" s="52"/>
      <c r="G21" s="52"/>
      <c r="H21" s="52"/>
    </row>
    <row r="22" spans="1:10" ht="15" customHeight="1" x14ac:dyDescent="0.25">
      <c r="A22" s="53"/>
      <c r="B22" s="52"/>
      <c r="C22" s="54"/>
      <c r="D22" s="53"/>
      <c r="E22" s="55"/>
      <c r="F22" s="52"/>
      <c r="G22" s="52"/>
      <c r="H22" s="52"/>
    </row>
    <row r="23" spans="1:10" ht="15" customHeight="1" x14ac:dyDescent="0.25">
      <c r="A23" s="69" t="s">
        <v>45</v>
      </c>
      <c r="B23" s="97"/>
      <c r="C23" s="71" t="s">
        <v>33</v>
      </c>
      <c r="D23" s="69" t="s">
        <v>33</v>
      </c>
      <c r="E23" s="72" t="s">
        <v>33</v>
      </c>
      <c r="F23" s="52"/>
      <c r="G23" s="52"/>
      <c r="H23" s="52"/>
    </row>
    <row r="24" spans="1:10" ht="15" customHeight="1" x14ac:dyDescent="0.25">
      <c r="A24" s="53" t="s">
        <v>67</v>
      </c>
      <c r="B24" s="95">
        <v>161345.82999999999</v>
      </c>
      <c r="C24" s="95">
        <v>539865.68000000005</v>
      </c>
      <c r="D24" s="53"/>
      <c r="E24" s="55"/>
      <c r="F24" s="52"/>
      <c r="G24" s="52"/>
      <c r="H24" s="52"/>
    </row>
    <row r="25" spans="1:10" ht="15" customHeight="1" x14ac:dyDescent="0.25">
      <c r="A25" s="53" t="s">
        <v>68</v>
      </c>
      <c r="B25" s="95">
        <v>4380</v>
      </c>
      <c r="C25" s="95">
        <v>6250</v>
      </c>
      <c r="D25" s="53"/>
      <c r="E25" s="55"/>
      <c r="F25" s="52"/>
      <c r="G25" s="52"/>
      <c r="H25" s="52"/>
    </row>
    <row r="26" spans="1:10" ht="18" customHeight="1" x14ac:dyDescent="0.25">
      <c r="A26" s="58" t="s">
        <v>46</v>
      </c>
      <c r="B26" s="98"/>
      <c r="C26" s="99"/>
      <c r="D26" s="60" t="s">
        <v>33</v>
      </c>
      <c r="E26" s="61" t="s">
        <v>33</v>
      </c>
      <c r="F26" s="62" t="s">
        <v>47</v>
      </c>
      <c r="G26" s="59"/>
      <c r="H26" s="63" t="s">
        <v>33</v>
      </c>
      <c r="I26" s="58" t="s">
        <v>33</v>
      </c>
      <c r="J26" s="58" t="s">
        <v>33</v>
      </c>
    </row>
    <row r="27" spans="1:10" ht="15" customHeight="1" x14ac:dyDescent="0.25">
      <c r="B27" s="92">
        <v>200097.13</v>
      </c>
      <c r="C27" s="100">
        <v>576730.98</v>
      </c>
      <c r="G27" s="44">
        <v>200097.13</v>
      </c>
      <c r="H27" s="44">
        <v>576730.98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Rocio</cp:lastModifiedBy>
  <dcterms:created xsi:type="dcterms:W3CDTF">2009-10-07T11:49:45Z</dcterms:created>
  <dcterms:modified xsi:type="dcterms:W3CDTF">2016-04-11T18:37:18Z</dcterms:modified>
</cp:coreProperties>
</file>